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rofy\Desktop\"/>
    </mc:Choice>
  </mc:AlternateContent>
  <xr:revisionPtr revIDLastSave="0" documentId="13_ncr:40009_{304A3D41-9088-4600-84A3-90217DD53C97}" xr6:coauthVersionLast="47" xr6:coauthVersionMax="47" xr10:uidLastSave="{00000000-0000-0000-0000-000000000000}"/>
  <bookViews>
    <workbookView xWindow="780" yWindow="780" windowWidth="18900" windowHeight="10965"/>
  </bookViews>
  <sheets>
    <sheet name="МТД" sheetId="2" r:id="rId1"/>
  </sheets>
  <definedNames>
    <definedName name="_xlnm._FilterDatabase" localSheetId="0" hidden="1">МТД!$B$1:$D$150</definedName>
    <definedName name="Excel_BuiltIn__FilterDatabase_1_1">#REF!</definedName>
    <definedName name="_1Excel_BuiltIn__FilterDatabase_1_1_1">МТД!$B$1:$D$1</definedName>
    <definedName name="_2Excel_BuiltIn__FilterDatabase_1_1_2">#REF!</definedName>
    <definedName name="Excel_BuiltIn__FilterDatabase_1_1_1">#REF!</definedName>
    <definedName name="_3Excel_BuiltIn__FilterDatabase_1_1_1_1">МТД!$1:$1</definedName>
    <definedName name="_4Excel_BuiltIn__FilterDatabase_1_1_1_2">#REF!</definedName>
    <definedName name="Excel_BuiltIn__FilterDatabase_1_1_1_1">#REF!</definedName>
    <definedName name="_5Excel_BuiltIn__FilterDatabase_1_1_1_1_1">МТД!$B$1:$D$1</definedName>
    <definedName name="_6Excel_BuiltIn__FilterDatabase_1_1_1_1_2">#REF!</definedName>
    <definedName name="Excel_BuiltIn__FilterDatabase_1_1_1_1_1">#REF!</definedName>
    <definedName name="_7Excel_BuiltIn__FilterDatabase_1_1_1_1_1_1">МТД!#REF!</definedName>
    <definedName name="_8Excel_BuiltIn__FilterDatabase_1_1_1_1_1_2">#REF!</definedName>
    <definedName name="Excel_BuiltIn__FilterDatabase_1_1_1_1_1_1">#REF!</definedName>
    <definedName name="_9Excel_BuiltIn__FilterDatabase_1_1_1_1_1_1_1">МТД!$B$1:$D$1</definedName>
    <definedName name="_10Excel_BuiltIn__FilterDatabase_1_1_1_1_1_1_2">#REF!</definedName>
    <definedName name="Excel_BuiltIn__FilterDatabase_1_1_1_1_1_1_1">#REF!</definedName>
    <definedName name="_11Excel_BuiltIn__FilterDatabase_1_1_1_1_1_1_1_1">МТД!#REF!</definedName>
    <definedName name="_12Excel_BuiltIn__FilterDatabase_1_1_1_1_1_1_1_2">#REF!</definedName>
    <definedName name="Excel_BuiltIn__FilterDatabase_1_1_1_1_1_1_1_1">#REF!</definedName>
    <definedName name="_13Excel_BuiltIn__FilterDatabase_1_1_1_1_1_1_1_1_1">МТД!$B$1:$D$1</definedName>
    <definedName name="_14Excel_BuiltIn__FilterDatabase_1_1_1_1_1_1_1_1_2">#REF!</definedName>
    <definedName name="Excel_BuiltIn__FilterDatabase_1_1_1_1_1_1_1_1_1">#REF!</definedName>
    <definedName name="_15Excel_BuiltIn__FilterDatabase_1_1_1_1_1_1_1_1_1_1">МТД!$B$1:$D$1</definedName>
    <definedName name="_16Excel_BuiltIn__FilterDatabase_1_1_1_1_1_1_1_1_1_2">#REF!</definedName>
    <definedName name="Excel_BuiltIn__FilterDatabase_1_2">#REF!</definedName>
    <definedName name="_17Excel_BuiltIn__FilterDatabase_1_2_1">МТД!#REF!</definedName>
    <definedName name="_18Excel_BuiltIn__FilterDatabase_1_2_2">#REF!</definedName>
    <definedName name="Excel_BuiltIn__FilterDatabase_1_3">#REF!</definedName>
    <definedName name="_19Excel_BuiltIn__FilterDatabase_1_3_1">МТД!$B$1:$D$1</definedName>
    <definedName name="_20Excel_BuiltIn__FilterDatabase_1_3_2">#REF!</definedName>
    <definedName name="Excel_BuiltIn__FilterDatabase_1_4">#REF!</definedName>
    <definedName name="_21Excel_BuiltIn__FilterDatabase_1_4_1">МТД!#REF!</definedName>
    <definedName name="_22Excel_BuiltIn__FilterDatabase_1_4_2">#REF!</definedName>
    <definedName name="Excel_BuiltIn__FilterDatabase_1_5">#REF!</definedName>
    <definedName name="_23Excel_BuiltIn__FilterDatabase_1_5_1">МТД!$B$1:$D$1</definedName>
    <definedName name="_24Excel_BuiltIn__FilterDatabase_1_5_2">#REF!</definedName>
    <definedName name="Excel_BuiltIn__FilterDatabase_1_6">#REF!</definedName>
    <definedName name="_25Excel_BuiltIn__FilterDatabase_1_6_1">МТД!$1:$1</definedName>
    <definedName name="_26Excel_BuiltIn__FilterDatabase_1_6_2">#REF!</definedName>
    <definedName name="Excel_BuiltIn__FilterDatabase_1_7">#REF!</definedName>
    <definedName name="_27Excel_BuiltIn__FilterDatabase_1_7_1">МТД!$B$1:$D$1</definedName>
    <definedName name="_28Excel_BuiltIn__FilterDatabase_1_7_2">#REF!</definedName>
  </definedNames>
  <calcPr calcId="191029" fullCalcOnLoad="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2" l="1"/>
  <c r="D4" i="2"/>
  <c r="D7" i="2"/>
  <c r="D21" i="2"/>
  <c r="D126" i="2"/>
  <c r="D60" i="2"/>
  <c r="D102" i="2"/>
  <c r="D96" i="2"/>
  <c r="D95" i="2"/>
  <c r="D89" i="2"/>
  <c r="D88" i="2"/>
  <c r="D86" i="2"/>
  <c r="D67" i="2"/>
  <c r="D66" i="2"/>
  <c r="D17" i="2"/>
  <c r="D14" i="2"/>
  <c r="D15" i="2"/>
  <c r="D3" i="2"/>
  <c r="D9" i="2"/>
  <c r="D46" i="2"/>
  <c r="D23" i="2"/>
  <c r="D37" i="2"/>
  <c r="D45" i="2"/>
  <c r="D31" i="2"/>
  <c r="D36" i="2"/>
  <c r="D34" i="2"/>
  <c r="D33" i="2"/>
  <c r="D35" i="2"/>
  <c r="D16" i="2"/>
  <c r="D32" i="2"/>
  <c r="D27" i="2"/>
  <c r="D41" i="2"/>
  <c r="D30" i="2"/>
  <c r="D139" i="2"/>
  <c r="D137" i="2"/>
  <c r="D101" i="2"/>
  <c r="D61" i="2"/>
  <c r="D136" i="2"/>
  <c r="D104" i="2"/>
  <c r="D103" i="2"/>
  <c r="D72" i="2"/>
  <c r="D65" i="2"/>
  <c r="D114" i="2"/>
  <c r="D39" i="2"/>
  <c r="D74" i="2"/>
  <c r="D28" i="2"/>
  <c r="D38" i="2"/>
  <c r="D47" i="2"/>
  <c r="D25" i="2"/>
  <c r="D43" i="2"/>
  <c r="D48" i="2"/>
  <c r="D140" i="2"/>
  <c r="D13" i="2"/>
  <c r="D22" i="2"/>
  <c r="D83" i="2"/>
  <c r="D42" i="2"/>
  <c r="D26" i="2"/>
  <c r="D109" i="2"/>
  <c r="D112" i="2"/>
  <c r="D40" i="2"/>
  <c r="D115" i="2"/>
  <c r="D29" i="2"/>
  <c r="D138" i="2"/>
  <c r="D135" i="2"/>
  <c r="D76" i="2"/>
  <c r="D77" i="2"/>
  <c r="D75" i="2"/>
  <c r="D53" i="2"/>
  <c r="D52" i="2"/>
  <c r="D19" i="2"/>
  <c r="D128" i="2"/>
  <c r="D129" i="2"/>
  <c r="D130" i="2"/>
  <c r="D131" i="2"/>
  <c r="D132" i="2"/>
  <c r="D133" i="2"/>
  <c r="D134" i="2"/>
  <c r="D120" i="2"/>
  <c r="D121" i="2"/>
  <c r="D122" i="2"/>
  <c r="D123" i="2"/>
  <c r="D124" i="2"/>
  <c r="D125" i="2"/>
  <c r="D12" i="2"/>
  <c r="D98" i="2"/>
  <c r="D85" i="2"/>
  <c r="D84" i="2"/>
  <c r="D119" i="2"/>
  <c r="D11" i="2"/>
  <c r="D82" i="2"/>
  <c r="D63" i="2"/>
  <c r="D24" i="2"/>
  <c r="D59" i="2"/>
  <c r="D58" i="2"/>
  <c r="D57" i="2"/>
  <c r="D44" i="2"/>
  <c r="D18" i="2"/>
  <c r="D49" i="2"/>
  <c r="D50" i="2"/>
  <c r="D51" i="2"/>
  <c r="D62" i="2"/>
  <c r="D68" i="2"/>
  <c r="D69" i="2"/>
  <c r="D70" i="2"/>
  <c r="D79" i="2"/>
  <c r="D80" i="2"/>
  <c r="D81" i="2"/>
  <c r="D110" i="2"/>
  <c r="D111" i="2"/>
  <c r="D113" i="2"/>
</calcChain>
</file>

<file path=xl/sharedStrings.xml><?xml version="1.0" encoding="utf-8"?>
<sst xmlns="http://schemas.openxmlformats.org/spreadsheetml/2006/main" count="170" uniqueCount="110">
  <si>
    <t>НАИМЕНОВАНИЕ</t>
  </si>
  <si>
    <t>Количество, в пог.м.</t>
  </si>
  <si>
    <t>Ремень БКНЛ-65- 120-4</t>
  </si>
  <si>
    <t>2.1-300-5-ТК200-6-2-Б-РБ</t>
  </si>
  <si>
    <t xml:space="preserve">3-500-3-БКНЛ-65-2-0 НБ   </t>
  </si>
  <si>
    <t xml:space="preserve">4-300-2-ТК-100-2-1-1-Б-НБ  </t>
  </si>
  <si>
    <t xml:space="preserve">3-300-8-БКНЛ-65-2-2-0-НБ </t>
  </si>
  <si>
    <t xml:space="preserve">2Л-300-4-БКНЛ-65-4-2- НБ   </t>
  </si>
  <si>
    <t xml:space="preserve">3-300-3-БКНЛ-65-2-2-0-НБ </t>
  </si>
  <si>
    <t>2МС-100-6-БКНЛ-65</t>
  </si>
  <si>
    <t>2Л-650-3-БКНЛ-65-3-1-НБ</t>
  </si>
  <si>
    <t>2Л-800-3-БКНЛ-65-3-1-НБ</t>
  </si>
  <si>
    <t xml:space="preserve">3-500-2-БКНЛ-65-2-1 НБ   </t>
  </si>
  <si>
    <t xml:space="preserve">2Т3-1250-3-ТК200-2-5-2-Т-3-РБ </t>
  </si>
  <si>
    <t>3х100</t>
  </si>
  <si>
    <t>2х100</t>
  </si>
  <si>
    <t>4х100</t>
  </si>
  <si>
    <t>5х100</t>
  </si>
  <si>
    <t xml:space="preserve">П-100-3-ТК-200-2-4-2-НБ  </t>
  </si>
  <si>
    <t>10х100</t>
  </si>
  <si>
    <t>п.м.</t>
  </si>
  <si>
    <t>Сшивка сыромятная 10х1200-2000х3-4мм</t>
  </si>
  <si>
    <t xml:space="preserve">2Л-800-3-ТК200-4-2-И РБ  </t>
  </si>
  <si>
    <t>Ремень  100-3 БКНЛ-65</t>
  </si>
  <si>
    <t>Ремень 125-5 БКНЛ-65</t>
  </si>
  <si>
    <t>Ремень 125-6 БКНЛ-65</t>
  </si>
  <si>
    <t>Ремень 150-5 БКНЛ-65</t>
  </si>
  <si>
    <t>Ремень 175-4 БКНЛ-65</t>
  </si>
  <si>
    <t>Ремень 200-4 БКНЛ-65</t>
  </si>
  <si>
    <t>Ремень 400-6 БКНЛ-65</t>
  </si>
  <si>
    <t xml:space="preserve">2Л-650-3-ЕР125-3-1-НБ </t>
  </si>
  <si>
    <t>2.2-800-5-ТК 200-5-2-РБ</t>
  </si>
  <si>
    <t>Шайба М10 №2</t>
  </si>
  <si>
    <t>Ремень  125-3  БКНЛ-65</t>
  </si>
  <si>
    <t>Ремень 450-8 БКНЛ-65</t>
  </si>
  <si>
    <t>Сшивка сыромятная 8х1200-2000х3-4мм</t>
  </si>
  <si>
    <t>12х100</t>
  </si>
  <si>
    <t>шт</t>
  </si>
  <si>
    <t>Соединитель (замок) S4</t>
  </si>
  <si>
    <t>2.2-650-3-ТК200-5-2-РБ</t>
  </si>
  <si>
    <t>2.2-800-4-ТК200-2-5-2-РБ</t>
  </si>
  <si>
    <t>2.2-800-5-ЕЕ 200-5-2</t>
  </si>
  <si>
    <t>11 х100</t>
  </si>
  <si>
    <t>кг</t>
  </si>
  <si>
    <t>Количество, в кв.м.</t>
  </si>
  <si>
    <t xml:space="preserve">2.2-1200-5-ТК200-2-5-2 РБ </t>
  </si>
  <si>
    <t xml:space="preserve">2.2-1200-4-ТК-200-2-5-2-РБ КТВ </t>
  </si>
  <si>
    <t>2Л-1200-3-БКНЛ-65-3-1</t>
  </si>
  <si>
    <t xml:space="preserve"> 2.2-1000-5-ТК200-5-2 РБ</t>
  </si>
  <si>
    <t>2Л-1000-3-БКНЛ-65-3-1</t>
  </si>
  <si>
    <t xml:space="preserve">2.2-800-3-ТК200-5-2-РБ </t>
  </si>
  <si>
    <t xml:space="preserve">2Л-800-3-ЕР200-4-2-РБ </t>
  </si>
  <si>
    <t>2Л-800-3-ТК 200-3-2-РБ</t>
  </si>
  <si>
    <t>2.2-650-5-ТК200-2-5-2-РБ</t>
  </si>
  <si>
    <t xml:space="preserve">2.2-650-4-ТК200-2-5-2-РБ </t>
  </si>
  <si>
    <t xml:space="preserve">2.2-650-3-ТК200-5-2-РБ </t>
  </si>
  <si>
    <t>2Л-650-3-БКНЛ-65 3-2</t>
  </si>
  <si>
    <t xml:space="preserve">2Л-650-3-ТК200-3-2-РБ          </t>
  </si>
  <si>
    <t xml:space="preserve">2Л-650-3-ТК200-3-1-РБ          </t>
  </si>
  <si>
    <t>2.2-600-3-ТК200-5-2-РБ</t>
  </si>
  <si>
    <t>2Л-600-3-ТК200-3-2-РБ</t>
  </si>
  <si>
    <t>2Л-600-3-ТК200-3-1-РБ</t>
  </si>
  <si>
    <t>2Л-600-2-ТК200-3-1-НБ</t>
  </si>
  <si>
    <t>2.2-500-5-ТК200-5-2-РБ</t>
  </si>
  <si>
    <t>2.2-500-4-ТК200-5-2-РБ</t>
  </si>
  <si>
    <t>2Л-500-3-БКНЛ-65 3-1</t>
  </si>
  <si>
    <t xml:space="preserve">4-500-2-ТК200-3-1-НБ </t>
  </si>
  <si>
    <t>4-500-2-ТК200-2-1-НБ</t>
  </si>
  <si>
    <t xml:space="preserve">2Л-400-3-ТК200-3-2-РБ       </t>
  </si>
  <si>
    <t>Ремень 125-4-БКНЛ-65-0-0</t>
  </si>
  <si>
    <t>Ремень 125-5-БКНЛ-65-0-0</t>
  </si>
  <si>
    <t>Ремень 150-4-БКНЛ-65-0-0</t>
  </si>
  <si>
    <t>Ремень 150-5-БКНЛ-65-0-0</t>
  </si>
  <si>
    <t xml:space="preserve">Ремень 150-5-БКНЛ-65-0-0 </t>
  </si>
  <si>
    <t xml:space="preserve">Ремень 150-6-БКНЛ-65-0-0 </t>
  </si>
  <si>
    <t xml:space="preserve">Ремень 175-4-БКНЛ-65-0-0 </t>
  </si>
  <si>
    <t xml:space="preserve">Ремень 175-5-БКНЛ-65-0-0 </t>
  </si>
  <si>
    <t>Ремень 175-5-БКНЛ-65-0-0</t>
  </si>
  <si>
    <t xml:space="preserve">Ремень 175-6-БКНЛ-65-0-0 </t>
  </si>
  <si>
    <t>Ремень 200-5-БКНЛ-65-0-0</t>
  </si>
  <si>
    <t xml:space="preserve">Ремень 200-5-БКНЛ-65-0-0 </t>
  </si>
  <si>
    <t xml:space="preserve">Ремень 200-8-БКНЛ-65-0-0 </t>
  </si>
  <si>
    <t>Ремень 300-6-БКНЛ-65-0-0</t>
  </si>
  <si>
    <t xml:space="preserve">Ремень 300-6-БКНЛ-65-0-0 </t>
  </si>
  <si>
    <t xml:space="preserve">Ремень 300-8-БКНЛ-65-0-0 </t>
  </si>
  <si>
    <t>Ремень 400-6-БКНЛ-65-0-0</t>
  </si>
  <si>
    <t xml:space="preserve">Ремень 400-6-БКНЛ-65-0-0 </t>
  </si>
  <si>
    <t xml:space="preserve">Ремень 400-8-БКНЛ-65-0-0 </t>
  </si>
  <si>
    <t xml:space="preserve">Ремень 450-8-БКНЛ-65-0-0 </t>
  </si>
  <si>
    <t xml:space="preserve">Ремень 1000-3-БКНЛ-65-0-0 </t>
  </si>
  <si>
    <t>2Л-100-5-БКНЛ-65-2-1 НБ</t>
  </si>
  <si>
    <t xml:space="preserve">3-100-8-БКНЛ-65-2-1-0-НБ </t>
  </si>
  <si>
    <t>3-500-3-БКНЛ-65-2-0</t>
  </si>
  <si>
    <t xml:space="preserve">3-500-3-БКНЛ-65-2-0 </t>
  </si>
  <si>
    <t>3-500-4-БКНЛ-65-2-0</t>
  </si>
  <si>
    <t>3-600-3-БКНЛ-65-2-0</t>
  </si>
  <si>
    <t>3-650-3-БКНЛ-65-2-0</t>
  </si>
  <si>
    <t>3-800-3-БКНЛ-65-2-0</t>
  </si>
  <si>
    <t>Ремень БКНЛ-65-50-4</t>
  </si>
  <si>
    <t>10х50</t>
  </si>
  <si>
    <t>12х50</t>
  </si>
  <si>
    <t>12х65</t>
  </si>
  <si>
    <t>Болт норийный М10*40 с увеличенной шляпкой ф=30мм    
1шт/0,038кг</t>
  </si>
  <si>
    <t xml:space="preserve">Болт норийный М10*40 с увеличенной шляпкой ф=30мм 
1шт/0,038кг   </t>
  </si>
  <si>
    <t>Болт норийный М10*40 с увеличенной шляпкой ф=30мм
1шт/0,038кг</t>
  </si>
  <si>
    <t>Болт норийный М10*40 с увеличенной шляпкой ф=30мм  оцинкованный
1шт/0,038кг</t>
  </si>
  <si>
    <t xml:space="preserve">Болт норийный М10*40 с увеличенной шляпкой ф=30мм  оцинкованный 
1шт/0,038кг  </t>
  </si>
  <si>
    <t>Лента шевронная 2Л – 800 – 3 – ТК-200-2 – 3-1 – И – РБ
 V15 Close/545/300</t>
  </si>
  <si>
    <t>Лента шевронная 2Л – 650 – 3 – ТК-200-2 – 3-1 – И – РБ 
V15 Close/545/300</t>
  </si>
  <si>
    <t>Лента шевронная 2Л – 650 – 3 – ТК-200-2 – 3-1 – И – РБ
 V15 Close/545/300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</si>
</sst>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5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9"/>
        <bgColor indexed="29"/>
      </patternFill>
    </fill>
    <fill>
      <patternFill patternType="solid">
        <fgColor theme="9"/>
        <bgColor indexed="3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 tint="0.79998168889431442"/>
        <bgColor indexed="55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0" xfId="0" applyFont="1" applyFill="1" applyBorder="1"/>
    <xf numFmtId="0" fontId="1" fillId="0" borderId="0" xfId="0" applyFont="1" applyFill="1" applyBorder="1"/>
    <xf numFmtId="0" fontId="1" fillId="3" borderId="0" xfId="0" applyFont="1" applyFill="1" applyBorder="1"/>
    <xf numFmtId="0" fontId="1" fillId="4" borderId="0" xfId="0" applyFont="1" applyFill="1" applyBorder="1"/>
    <xf numFmtId="0" fontId="1" fillId="4" borderId="0" xfId="0" applyFont="1" applyFill="1" applyAlignment="1">
      <alignment horizontal="center"/>
    </xf>
    <xf numFmtId="0" fontId="1" fillId="4" borderId="0" xfId="0" applyFont="1" applyFill="1"/>
    <xf numFmtId="0" fontId="2" fillId="0" borderId="0" xfId="0" applyFont="1"/>
    <xf numFmtId="0" fontId="3" fillId="5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6" borderId="2" xfId="0" applyFont="1" applyFill="1" applyBorder="1" applyAlignment="1">
      <alignment wrapText="1"/>
    </xf>
    <xf numFmtId="0" fontId="3" fillId="5" borderId="3" xfId="0" applyFont="1" applyFill="1" applyBorder="1" applyAlignment="1">
      <alignment wrapText="1"/>
    </xf>
    <xf numFmtId="0" fontId="3" fillId="6" borderId="3" xfId="0" applyFont="1" applyFill="1" applyBorder="1" applyAlignment="1">
      <alignment wrapText="1"/>
    </xf>
    <xf numFmtId="0" fontId="3" fillId="7" borderId="1" xfId="0" applyFont="1" applyFill="1" applyBorder="1" applyAlignment="1">
      <alignment vertical="center"/>
    </xf>
    <xf numFmtId="0" fontId="3" fillId="6" borderId="4" xfId="0" applyFont="1" applyFill="1" applyBorder="1" applyAlignment="1">
      <alignment wrapText="1"/>
    </xf>
    <xf numFmtId="0" fontId="3" fillId="6" borderId="1" xfId="0" applyFont="1" applyFill="1" applyBorder="1" applyAlignment="1">
      <alignment horizontal="left" vertical="center"/>
    </xf>
    <xf numFmtId="0" fontId="3" fillId="5" borderId="3" xfId="0" applyFont="1" applyFill="1" applyBorder="1"/>
    <xf numFmtId="0" fontId="3" fillId="7" borderId="1" xfId="0" applyFont="1" applyFill="1" applyBorder="1"/>
    <xf numFmtId="0" fontId="3" fillId="5" borderId="1" xfId="0" applyFont="1" applyFill="1" applyBorder="1" applyAlignment="1">
      <alignment wrapText="1"/>
    </xf>
    <xf numFmtId="0" fontId="3" fillId="7" borderId="1" xfId="0" applyFont="1" applyFill="1" applyBorder="1" applyAlignment="1">
      <alignment wrapText="1"/>
    </xf>
    <xf numFmtId="0" fontId="3" fillId="5" borderId="1" xfId="0" applyFont="1" applyFill="1" applyBorder="1" applyAlignment="1">
      <alignment horizontal="left" vertical="center" wrapText="1"/>
    </xf>
    <xf numFmtId="0" fontId="3" fillId="6" borderId="5" xfId="0" applyFont="1" applyFill="1" applyBorder="1" applyAlignment="1">
      <alignment vertical="center"/>
    </xf>
    <xf numFmtId="0" fontId="3" fillId="8" borderId="6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 wrapText="1"/>
    </xf>
    <xf numFmtId="2" fontId="5" fillId="10" borderId="2" xfId="0" applyNumberFormat="1" applyFont="1" applyFill="1" applyBorder="1" applyAlignment="1">
      <alignment horizontal="center"/>
    </xf>
    <xf numFmtId="2" fontId="5" fillId="10" borderId="3" xfId="0" applyNumberFormat="1" applyFont="1" applyFill="1" applyBorder="1" applyAlignment="1">
      <alignment horizontal="center"/>
    </xf>
    <xf numFmtId="2" fontId="5" fillId="11" borderId="1" xfId="0" applyNumberFormat="1" applyFont="1" applyFill="1" applyBorder="1" applyAlignment="1">
      <alignment horizontal="center" vertical="center" wrapText="1"/>
    </xf>
    <xf numFmtId="2" fontId="5" fillId="10" borderId="4" xfId="0" applyNumberFormat="1" applyFont="1" applyFill="1" applyBorder="1" applyAlignment="1">
      <alignment horizontal="center"/>
    </xf>
    <xf numFmtId="4" fontId="5" fillId="10" borderId="1" xfId="0" applyNumberFormat="1" applyFont="1" applyFill="1" applyBorder="1" applyAlignment="1">
      <alignment horizontal="center" vertical="center"/>
    </xf>
    <xf numFmtId="2" fontId="5" fillId="12" borderId="3" xfId="0" applyNumberFormat="1" applyFont="1" applyFill="1" applyBorder="1" applyAlignment="1">
      <alignment horizontal="center"/>
    </xf>
    <xf numFmtId="4" fontId="5" fillId="12" borderId="1" xfId="0" applyNumberFormat="1" applyFont="1" applyFill="1" applyBorder="1" applyAlignment="1">
      <alignment horizontal="center" vertical="center"/>
    </xf>
    <xf numFmtId="4" fontId="5" fillId="11" borderId="1" xfId="0" applyNumberFormat="1" applyFont="1" applyFill="1" applyBorder="1" applyAlignment="1">
      <alignment horizontal="center"/>
    </xf>
    <xf numFmtId="4" fontId="5" fillId="12" borderId="1" xfId="0" applyNumberFormat="1" applyFont="1" applyFill="1" applyBorder="1" applyAlignment="1">
      <alignment horizontal="center"/>
    </xf>
    <xf numFmtId="2" fontId="5" fillId="10" borderId="7" xfId="0" applyNumberFormat="1" applyFont="1" applyFill="1" applyBorder="1" applyAlignment="1">
      <alignment horizontal="center" vertical="center" wrapText="1"/>
    </xf>
    <xf numFmtId="2" fontId="5" fillId="12" borderId="3" xfId="0" applyNumberFormat="1" applyFont="1" applyFill="1" applyBorder="1" applyAlignment="1">
      <alignment horizontal="center" wrapText="1"/>
    </xf>
    <xf numFmtId="4" fontId="4" fillId="10" borderId="2" xfId="0" applyNumberFormat="1" applyFont="1" applyFill="1" applyBorder="1" applyAlignment="1">
      <alignment horizontal="center"/>
    </xf>
    <xf numFmtId="4" fontId="4" fillId="10" borderId="3" xfId="0" applyNumberFormat="1" applyFont="1" applyFill="1" applyBorder="1" applyAlignment="1">
      <alignment horizontal="center"/>
    </xf>
    <xf numFmtId="2" fontId="4" fillId="11" borderId="1" xfId="0" applyNumberFormat="1" applyFont="1" applyFill="1" applyBorder="1" applyAlignment="1">
      <alignment horizontal="center" vertical="center" wrapText="1"/>
    </xf>
    <xf numFmtId="4" fontId="4" fillId="10" borderId="4" xfId="0" applyNumberFormat="1" applyFont="1" applyFill="1" applyBorder="1" applyAlignment="1">
      <alignment horizontal="center"/>
    </xf>
    <xf numFmtId="4" fontId="4" fillId="10" borderId="1" xfId="0" applyNumberFormat="1" applyFont="1" applyFill="1" applyBorder="1" applyAlignment="1">
      <alignment horizontal="center" vertical="center"/>
    </xf>
    <xf numFmtId="2" fontId="4" fillId="12" borderId="3" xfId="0" applyNumberFormat="1" applyFont="1" applyFill="1" applyBorder="1" applyAlignment="1">
      <alignment horizontal="center"/>
    </xf>
    <xf numFmtId="4" fontId="4" fillId="12" borderId="1" xfId="0" applyNumberFormat="1" applyFont="1" applyFill="1" applyBorder="1" applyAlignment="1">
      <alignment horizontal="center" vertical="center"/>
    </xf>
    <xf numFmtId="4" fontId="4" fillId="11" borderId="1" xfId="0" applyNumberFormat="1" applyFont="1" applyFill="1" applyBorder="1" applyAlignment="1">
      <alignment horizontal="center"/>
    </xf>
    <xf numFmtId="4" fontId="4" fillId="12" borderId="1" xfId="0" applyNumberFormat="1" applyFont="1" applyFill="1" applyBorder="1" applyAlignment="1">
      <alignment horizontal="center"/>
    </xf>
    <xf numFmtId="2" fontId="4" fillId="10" borderId="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D320"/>
      <rgbColor rgb="00FF950E"/>
      <rgbColor rgb="00EB613D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2323DC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H394"/>
  <sheetViews>
    <sheetView tabSelected="1" topLeftCell="B1" zoomScale="90" zoomScaleNormal="90" zoomScalePageLayoutView="55" workbookViewId="0">
      <selection activeCell="B1" sqref="B1"/>
    </sheetView>
  </sheetViews>
  <sheetFormatPr defaultColWidth="13.140625" defaultRowHeight="15.75" x14ac:dyDescent="0.25"/>
  <cols>
    <col min="1" max="1" width="10.140625" style="1" hidden="1" customWidth="1"/>
    <col min="2" max="2" width="43.7109375" style="3" customWidth="1"/>
    <col min="3" max="3" width="16.28515625" style="2" customWidth="1"/>
    <col min="4" max="4" width="14.28515625" style="2" customWidth="1"/>
    <col min="5" max="163" width="13.140625" style="4"/>
    <col min="164" max="16384" width="13.140625" style="5"/>
  </cols>
  <sheetData>
    <row r="1" spans="1:242" s="4" customFormat="1" ht="57.75" customHeight="1" x14ac:dyDescent="0.25">
      <c r="A1" s="1"/>
      <c r="B1" s="26" t="s">
        <v>0</v>
      </c>
      <c r="C1" s="27" t="s">
        <v>1</v>
      </c>
      <c r="D1" s="27" t="s">
        <v>44</v>
      </c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</row>
    <row r="2" spans="1:242" ht="20.100000000000001" customHeight="1" x14ac:dyDescent="0.25">
      <c r="B2" s="14" t="s">
        <v>13</v>
      </c>
      <c r="C2" s="28">
        <v>3</v>
      </c>
      <c r="D2" s="39">
        <v>3.75</v>
      </c>
    </row>
    <row r="3" spans="1:242" ht="29.25" customHeight="1" x14ac:dyDescent="0.25">
      <c r="B3" s="16" t="s">
        <v>45</v>
      </c>
      <c r="C3" s="29">
        <v>37.83</v>
      </c>
      <c r="D3" s="40">
        <f>C3*1.2</f>
        <v>45.395999999999994</v>
      </c>
    </row>
    <row r="4" spans="1:242" ht="33" customHeight="1" x14ac:dyDescent="0.25">
      <c r="B4" s="16" t="s">
        <v>46</v>
      </c>
      <c r="C4" s="29">
        <v>70</v>
      </c>
      <c r="D4" s="40">
        <f>C4*1.2</f>
        <v>84</v>
      </c>
    </row>
    <row r="5" spans="1:242" ht="20.100000000000001" customHeight="1" x14ac:dyDescent="0.25">
      <c r="A5" s="5"/>
      <c r="B5" s="17" t="s">
        <v>47</v>
      </c>
      <c r="C5" s="30">
        <v>100</v>
      </c>
      <c r="D5" s="41">
        <v>120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</row>
    <row r="6" spans="1:242" ht="20.100000000000001" customHeight="1" x14ac:dyDescent="0.25">
      <c r="A6" s="5"/>
      <c r="B6" s="17" t="s">
        <v>47</v>
      </c>
      <c r="C6" s="30">
        <v>100</v>
      </c>
      <c r="D6" s="41">
        <v>120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</row>
    <row r="7" spans="1:242" ht="24.75" customHeight="1" x14ac:dyDescent="0.25">
      <c r="B7" s="18" t="s">
        <v>48</v>
      </c>
      <c r="C7" s="31">
        <v>29</v>
      </c>
      <c r="D7" s="42">
        <f>C7*1</f>
        <v>29</v>
      </c>
    </row>
    <row r="8" spans="1:242" ht="20.100000000000001" customHeight="1" x14ac:dyDescent="0.25">
      <c r="A8" s="5"/>
      <c r="B8" s="17" t="s">
        <v>49</v>
      </c>
      <c r="C8" s="30">
        <v>100</v>
      </c>
      <c r="D8" s="41">
        <v>100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</row>
    <row r="9" spans="1:242" x14ac:dyDescent="0.25">
      <c r="B9" s="19" t="s">
        <v>31</v>
      </c>
      <c r="C9" s="32">
        <v>200</v>
      </c>
      <c r="D9" s="43">
        <f>C9*0.8</f>
        <v>160</v>
      </c>
    </row>
    <row r="10" spans="1:242" ht="21" customHeight="1" x14ac:dyDescent="0.25">
      <c r="A10" s="5"/>
      <c r="B10" s="20" t="s">
        <v>41</v>
      </c>
      <c r="C10" s="33" t="s">
        <v>14</v>
      </c>
      <c r="D10" s="44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</row>
    <row r="11" spans="1:242" ht="20.100000000000001" customHeight="1" x14ac:dyDescent="0.25">
      <c r="B11" s="11" t="s">
        <v>40</v>
      </c>
      <c r="C11" s="34">
        <v>113</v>
      </c>
      <c r="D11" s="45">
        <f t="shared" ref="D11:D18" si="0">C11*0.8</f>
        <v>90.4</v>
      </c>
    </row>
    <row r="12" spans="1:242" ht="37.5" customHeight="1" x14ac:dyDescent="0.25">
      <c r="B12" s="11" t="s">
        <v>40</v>
      </c>
      <c r="C12" s="34">
        <v>100</v>
      </c>
      <c r="D12" s="45">
        <f t="shared" si="0"/>
        <v>80</v>
      </c>
    </row>
    <row r="13" spans="1:242" ht="20.100000000000001" customHeight="1" x14ac:dyDescent="0.25">
      <c r="B13" s="11" t="s">
        <v>40</v>
      </c>
      <c r="C13" s="34">
        <v>89</v>
      </c>
      <c r="D13" s="45">
        <f t="shared" si="0"/>
        <v>71.2</v>
      </c>
    </row>
    <row r="14" spans="1:242" ht="22.5" customHeight="1" x14ac:dyDescent="0.25">
      <c r="B14" s="11" t="s">
        <v>40</v>
      </c>
      <c r="C14" s="34">
        <v>100</v>
      </c>
      <c r="D14" s="45">
        <f>C14*0.8</f>
        <v>80</v>
      </c>
    </row>
    <row r="15" spans="1:242" ht="28.5" customHeight="1" x14ac:dyDescent="0.25">
      <c r="A15" s="5"/>
      <c r="B15" s="21" t="s">
        <v>50</v>
      </c>
      <c r="C15" s="35">
        <v>94</v>
      </c>
      <c r="D15" s="46">
        <f>C15*0.8</f>
        <v>75.2</v>
      </c>
      <c r="E15" s="6"/>
      <c r="F15" s="6"/>
      <c r="G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</row>
    <row r="16" spans="1:242" ht="20.100000000000001" customHeight="1" x14ac:dyDescent="0.25">
      <c r="A16" s="5"/>
      <c r="B16" s="21" t="s">
        <v>22</v>
      </c>
      <c r="C16" s="35">
        <v>34</v>
      </c>
      <c r="D16" s="46">
        <f t="shared" si="0"/>
        <v>27.200000000000003</v>
      </c>
      <c r="E16" s="6"/>
      <c r="F16" s="6"/>
      <c r="G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</row>
    <row r="17" spans="1:163" ht="32.25" customHeight="1" x14ac:dyDescent="0.25">
      <c r="A17" s="5"/>
      <c r="B17" s="22" t="s">
        <v>51</v>
      </c>
      <c r="C17" s="36">
        <v>9.1</v>
      </c>
      <c r="D17" s="47">
        <f>C17*0.8</f>
        <v>7.28</v>
      </c>
    </row>
    <row r="18" spans="1:163" ht="32.25" customHeight="1" x14ac:dyDescent="0.25">
      <c r="A18" s="5"/>
      <c r="B18" s="22" t="s">
        <v>52</v>
      </c>
      <c r="C18" s="36">
        <v>94</v>
      </c>
      <c r="D18" s="47">
        <f t="shared" si="0"/>
        <v>75.2</v>
      </c>
    </row>
    <row r="19" spans="1:163" ht="46.5" customHeight="1" x14ac:dyDescent="0.25">
      <c r="A19" s="5"/>
      <c r="B19" s="23" t="s">
        <v>107</v>
      </c>
      <c r="C19" s="35">
        <v>150</v>
      </c>
      <c r="D19" s="46">
        <f>C19*0.8</f>
        <v>120</v>
      </c>
      <c r="E19" s="6"/>
      <c r="F19" s="6"/>
      <c r="G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</row>
    <row r="20" spans="1:163" ht="20.100000000000001" customHeight="1" x14ac:dyDescent="0.25">
      <c r="B20" s="11" t="s">
        <v>53</v>
      </c>
      <c r="C20" s="34">
        <v>94</v>
      </c>
      <c r="D20" s="45">
        <f t="shared" ref="D20:D35" si="1">C20*0.65</f>
        <v>61.1</v>
      </c>
    </row>
    <row r="21" spans="1:163" ht="20.100000000000001" customHeight="1" x14ac:dyDescent="0.25">
      <c r="B21" s="11" t="s">
        <v>53</v>
      </c>
      <c r="C21" s="34">
        <v>94</v>
      </c>
      <c r="D21" s="45">
        <f t="shared" si="1"/>
        <v>61.1</v>
      </c>
    </row>
    <row r="22" spans="1:163" ht="26.25" customHeight="1" x14ac:dyDescent="0.25">
      <c r="B22" s="11" t="s">
        <v>54</v>
      </c>
      <c r="C22" s="34">
        <v>56</v>
      </c>
      <c r="D22" s="45">
        <f t="shared" si="1"/>
        <v>36.4</v>
      </c>
    </row>
    <row r="23" spans="1:163" ht="26.25" customHeight="1" x14ac:dyDescent="0.25">
      <c r="B23" s="11" t="s">
        <v>54</v>
      </c>
      <c r="C23" s="34">
        <v>94</v>
      </c>
      <c r="D23" s="45">
        <f t="shared" si="1"/>
        <v>61.1</v>
      </c>
    </row>
    <row r="24" spans="1:163" ht="20.100000000000001" customHeight="1" x14ac:dyDescent="0.25">
      <c r="B24" s="11" t="s">
        <v>55</v>
      </c>
      <c r="C24" s="34">
        <v>6</v>
      </c>
      <c r="D24" s="45">
        <f t="shared" si="1"/>
        <v>3.9000000000000004</v>
      </c>
    </row>
    <row r="25" spans="1:163" ht="27" customHeight="1" x14ac:dyDescent="0.25">
      <c r="B25" s="11" t="s">
        <v>39</v>
      </c>
      <c r="C25" s="34">
        <v>69</v>
      </c>
      <c r="D25" s="45">
        <f t="shared" si="1"/>
        <v>44.85</v>
      </c>
    </row>
    <row r="26" spans="1:163" ht="20.100000000000001" customHeight="1" x14ac:dyDescent="0.25">
      <c r="B26" s="11" t="s">
        <v>56</v>
      </c>
      <c r="C26" s="34">
        <v>65</v>
      </c>
      <c r="D26" s="45">
        <f t="shared" si="1"/>
        <v>42.25</v>
      </c>
    </row>
    <row r="27" spans="1:163" ht="30.75" customHeight="1" x14ac:dyDescent="0.25">
      <c r="B27" s="24" t="s">
        <v>57</v>
      </c>
      <c r="C27" s="34">
        <v>94</v>
      </c>
      <c r="D27" s="45">
        <f t="shared" si="1"/>
        <v>61.1</v>
      </c>
    </row>
    <row r="28" spans="1:163" ht="20.100000000000001" customHeight="1" x14ac:dyDescent="0.25">
      <c r="B28" s="24" t="s">
        <v>30</v>
      </c>
      <c r="C28" s="34">
        <v>94</v>
      </c>
      <c r="D28" s="45">
        <f t="shared" si="1"/>
        <v>61.1</v>
      </c>
    </row>
    <row r="29" spans="1:163" ht="20.100000000000001" customHeight="1" x14ac:dyDescent="0.25">
      <c r="B29" s="24" t="s">
        <v>30</v>
      </c>
      <c r="C29" s="34">
        <v>94</v>
      </c>
      <c r="D29" s="45">
        <f t="shared" si="1"/>
        <v>61.1</v>
      </c>
    </row>
    <row r="30" spans="1:163" ht="36" customHeight="1" x14ac:dyDescent="0.25">
      <c r="B30" s="24" t="s">
        <v>58</v>
      </c>
      <c r="C30" s="34">
        <v>118</v>
      </c>
      <c r="D30" s="45">
        <f t="shared" si="1"/>
        <v>76.7</v>
      </c>
    </row>
    <row r="31" spans="1:163" ht="42" customHeight="1" x14ac:dyDescent="0.25">
      <c r="B31" s="24" t="s">
        <v>108</v>
      </c>
      <c r="C31" s="34">
        <v>8</v>
      </c>
      <c r="D31" s="45">
        <f t="shared" si="1"/>
        <v>5.2</v>
      </c>
    </row>
    <row r="32" spans="1:163" ht="51" customHeight="1" x14ac:dyDescent="0.25">
      <c r="B32" s="24" t="s">
        <v>108</v>
      </c>
      <c r="C32" s="34">
        <v>150</v>
      </c>
      <c r="D32" s="45">
        <f t="shared" si="1"/>
        <v>97.5</v>
      </c>
    </row>
    <row r="33" spans="2:4" ht="43.5" customHeight="1" x14ac:dyDescent="0.25">
      <c r="B33" s="24" t="s">
        <v>108</v>
      </c>
      <c r="C33" s="34">
        <v>150</v>
      </c>
      <c r="D33" s="45">
        <f t="shared" si="1"/>
        <v>97.5</v>
      </c>
    </row>
    <row r="34" spans="2:4" ht="43.5" customHeight="1" x14ac:dyDescent="0.25">
      <c r="B34" s="24" t="s">
        <v>109</v>
      </c>
      <c r="C34" s="34">
        <v>150</v>
      </c>
      <c r="D34" s="45">
        <f t="shared" si="1"/>
        <v>97.5</v>
      </c>
    </row>
    <row r="35" spans="2:4" ht="45" customHeight="1" x14ac:dyDescent="0.25">
      <c r="B35" s="24" t="s">
        <v>108</v>
      </c>
      <c r="C35" s="34">
        <v>150</v>
      </c>
      <c r="D35" s="45">
        <f t="shared" si="1"/>
        <v>97.5</v>
      </c>
    </row>
    <row r="36" spans="2:4" ht="20.100000000000001" customHeight="1" x14ac:dyDescent="0.25">
      <c r="B36" s="11" t="s">
        <v>59</v>
      </c>
      <c r="C36" s="34">
        <v>112</v>
      </c>
      <c r="D36" s="45">
        <f>C36*0.6</f>
        <v>67.2</v>
      </c>
    </row>
    <row r="37" spans="2:4" ht="20.100000000000001" customHeight="1" x14ac:dyDescent="0.25">
      <c r="B37" s="11" t="s">
        <v>60</v>
      </c>
      <c r="C37" s="34">
        <v>100</v>
      </c>
      <c r="D37" s="45">
        <f>C37*0.6</f>
        <v>60</v>
      </c>
    </row>
    <row r="38" spans="2:4" ht="35.25" customHeight="1" x14ac:dyDescent="0.25">
      <c r="B38" s="24" t="s">
        <v>61</v>
      </c>
      <c r="C38" s="34">
        <v>44</v>
      </c>
      <c r="D38" s="45">
        <f>C38*0.6</f>
        <v>26.4</v>
      </c>
    </row>
    <row r="39" spans="2:4" ht="20.100000000000001" customHeight="1" x14ac:dyDescent="0.25">
      <c r="B39" s="11" t="s">
        <v>61</v>
      </c>
      <c r="C39" s="34">
        <v>188</v>
      </c>
      <c r="D39" s="45">
        <f>C39*0.6</f>
        <v>112.8</v>
      </c>
    </row>
    <row r="40" spans="2:4" ht="20.100000000000001" customHeight="1" x14ac:dyDescent="0.25">
      <c r="B40" s="11" t="s">
        <v>62</v>
      </c>
      <c r="C40" s="34">
        <v>45</v>
      </c>
      <c r="D40" s="45">
        <f>C40*0.6</f>
        <v>27</v>
      </c>
    </row>
    <row r="41" spans="2:4" ht="30.75" customHeight="1" x14ac:dyDescent="0.25">
      <c r="B41" s="24" t="s">
        <v>63</v>
      </c>
      <c r="C41" s="34">
        <v>44</v>
      </c>
      <c r="D41" s="45">
        <f t="shared" ref="D41:D46" si="2">C41*0.5</f>
        <v>22</v>
      </c>
    </row>
    <row r="42" spans="2:4" ht="28.5" customHeight="1" x14ac:dyDescent="0.25">
      <c r="B42" s="24" t="s">
        <v>63</v>
      </c>
      <c r="C42" s="34">
        <v>94</v>
      </c>
      <c r="D42" s="45">
        <f t="shared" si="2"/>
        <v>47</v>
      </c>
    </row>
    <row r="43" spans="2:4" ht="30.75" customHeight="1" x14ac:dyDescent="0.25">
      <c r="B43" s="24" t="s">
        <v>64</v>
      </c>
      <c r="C43" s="34">
        <v>30</v>
      </c>
      <c r="D43" s="45">
        <f t="shared" si="2"/>
        <v>15</v>
      </c>
    </row>
    <row r="44" spans="2:4" ht="20.100000000000001" customHeight="1" x14ac:dyDescent="0.25">
      <c r="B44" s="24" t="s">
        <v>65</v>
      </c>
      <c r="C44" s="34">
        <v>30</v>
      </c>
      <c r="D44" s="45">
        <f t="shared" si="2"/>
        <v>15</v>
      </c>
    </row>
    <row r="45" spans="2:4" ht="20.100000000000001" customHeight="1" x14ac:dyDescent="0.25">
      <c r="B45" s="24" t="s">
        <v>66</v>
      </c>
      <c r="C45" s="34">
        <v>128</v>
      </c>
      <c r="D45" s="45">
        <f t="shared" si="2"/>
        <v>64</v>
      </c>
    </row>
    <row r="46" spans="2:4" ht="20.100000000000001" customHeight="1" x14ac:dyDescent="0.25">
      <c r="B46" s="24" t="s">
        <v>67</v>
      </c>
      <c r="C46" s="34">
        <v>94</v>
      </c>
      <c r="D46" s="45">
        <f t="shared" si="2"/>
        <v>47</v>
      </c>
    </row>
    <row r="47" spans="2:4" ht="20.100000000000001" customHeight="1" x14ac:dyDescent="0.25">
      <c r="B47" s="24" t="s">
        <v>68</v>
      </c>
      <c r="C47" s="34">
        <v>6</v>
      </c>
      <c r="D47" s="45">
        <f>C47*0.4</f>
        <v>2.4000000000000004</v>
      </c>
    </row>
    <row r="48" spans="2:4" ht="20.100000000000001" customHeight="1" x14ac:dyDescent="0.25">
      <c r="B48" s="11" t="s">
        <v>3</v>
      </c>
      <c r="C48" s="34">
        <v>27</v>
      </c>
      <c r="D48" s="45">
        <f>C48*0.3</f>
        <v>8.1</v>
      </c>
    </row>
    <row r="49" spans="1:163" ht="20.100000000000001" customHeight="1" x14ac:dyDescent="0.25">
      <c r="B49" s="11" t="s">
        <v>10</v>
      </c>
      <c r="C49" s="34">
        <v>94</v>
      </c>
      <c r="D49" s="45">
        <f>C49*0.65</f>
        <v>61.1</v>
      </c>
    </row>
    <row r="50" spans="1:163" ht="20.100000000000001" customHeight="1" x14ac:dyDescent="0.25">
      <c r="B50" s="11" t="s">
        <v>11</v>
      </c>
      <c r="C50" s="34">
        <v>94</v>
      </c>
      <c r="D50" s="45">
        <f>C50*0.8</f>
        <v>75.2</v>
      </c>
    </row>
    <row r="51" spans="1:163" ht="20.100000000000001" customHeight="1" x14ac:dyDescent="0.25">
      <c r="B51" s="11" t="s">
        <v>5</v>
      </c>
      <c r="C51" s="34">
        <v>57</v>
      </c>
      <c r="D51" s="45">
        <f>C51*0.3</f>
        <v>17.099999999999998</v>
      </c>
    </row>
    <row r="52" spans="1:163" ht="20.100000000000001" customHeight="1" x14ac:dyDescent="0.25">
      <c r="B52" s="11" t="s">
        <v>5</v>
      </c>
      <c r="C52" s="34">
        <v>94</v>
      </c>
      <c r="D52" s="45">
        <f>C52*0.3</f>
        <v>28.2</v>
      </c>
    </row>
    <row r="53" spans="1:163" ht="20.100000000000001" customHeight="1" x14ac:dyDescent="0.25">
      <c r="B53" s="11" t="s">
        <v>18</v>
      </c>
      <c r="C53" s="34">
        <v>80</v>
      </c>
      <c r="D53" s="45">
        <f>C53*0.1</f>
        <v>8</v>
      </c>
    </row>
    <row r="54" spans="1:163" ht="20.100000000000001" customHeight="1" x14ac:dyDescent="0.25">
      <c r="A54" s="5"/>
      <c r="B54" s="17" t="s">
        <v>98</v>
      </c>
      <c r="C54" s="30">
        <v>94</v>
      </c>
      <c r="D54" s="41">
        <v>4.7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</row>
    <row r="55" spans="1:163" ht="20.100000000000001" customHeight="1" x14ac:dyDescent="0.25">
      <c r="A55" s="5"/>
      <c r="B55" s="17" t="s">
        <v>2</v>
      </c>
      <c r="C55" s="30">
        <v>92</v>
      </c>
      <c r="D55" s="41">
        <v>11.16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</row>
    <row r="56" spans="1:163" ht="20.100000000000001" customHeight="1" x14ac:dyDescent="0.25">
      <c r="A56" s="5"/>
      <c r="B56" s="17" t="s">
        <v>9</v>
      </c>
      <c r="C56" s="30">
        <v>94</v>
      </c>
      <c r="D56" s="41">
        <v>9.4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</row>
    <row r="57" spans="1:163" ht="20.100000000000001" customHeight="1" x14ac:dyDescent="0.25">
      <c r="A57" s="5"/>
      <c r="B57" s="17" t="s">
        <v>23</v>
      </c>
      <c r="C57" s="30">
        <v>94</v>
      </c>
      <c r="D57" s="41">
        <f>C57*0.1</f>
        <v>9.4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</row>
    <row r="58" spans="1:163" ht="20.100000000000001" customHeight="1" x14ac:dyDescent="0.25">
      <c r="A58" s="5"/>
      <c r="B58" s="17" t="s">
        <v>23</v>
      </c>
      <c r="C58" s="30">
        <v>94</v>
      </c>
      <c r="D58" s="41">
        <f>C58*0.1</f>
        <v>9.4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</row>
    <row r="59" spans="1:163" ht="20.100000000000001" customHeight="1" x14ac:dyDescent="0.25">
      <c r="A59" s="5"/>
      <c r="B59" s="17" t="s">
        <v>23</v>
      </c>
      <c r="C59" s="30">
        <v>94</v>
      </c>
      <c r="D59" s="41">
        <f>C59*0.1</f>
        <v>9.4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</row>
    <row r="60" spans="1:163" ht="20.100000000000001" customHeight="1" x14ac:dyDescent="0.25">
      <c r="A60" s="5"/>
      <c r="B60" s="17" t="s">
        <v>23</v>
      </c>
      <c r="C60" s="30">
        <v>94</v>
      </c>
      <c r="D60" s="41">
        <f>C60*0.1</f>
        <v>9.4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</row>
    <row r="61" spans="1:163" ht="20.100000000000001" customHeight="1" x14ac:dyDescent="0.25">
      <c r="A61" s="5"/>
      <c r="B61" s="17" t="s">
        <v>33</v>
      </c>
      <c r="C61" s="30">
        <v>94</v>
      </c>
      <c r="D61" s="41">
        <f>C61*0.125</f>
        <v>11.75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</row>
    <row r="62" spans="1:163" ht="20.100000000000001" customHeight="1" x14ac:dyDescent="0.25">
      <c r="A62" s="5"/>
      <c r="B62" s="17" t="s">
        <v>24</v>
      </c>
      <c r="C62" s="30">
        <v>70</v>
      </c>
      <c r="D62" s="41">
        <f>C62*0.125</f>
        <v>8.75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</row>
    <row r="63" spans="1:163" ht="25.5" customHeight="1" x14ac:dyDescent="0.25">
      <c r="A63" s="5"/>
      <c r="B63" s="17" t="s">
        <v>24</v>
      </c>
      <c r="C63" s="30">
        <v>48</v>
      </c>
      <c r="D63" s="41">
        <f>C63*0.125</f>
        <v>6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</row>
    <row r="64" spans="1:163" ht="20.100000000000001" customHeight="1" x14ac:dyDescent="0.25">
      <c r="A64" s="5"/>
      <c r="B64" s="17" t="s">
        <v>69</v>
      </c>
      <c r="C64" s="30" t="s">
        <v>16</v>
      </c>
      <c r="D64" s="41">
        <v>50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</row>
    <row r="65" spans="2:8" s="5" customFormat="1" ht="20.100000000000001" customHeight="1" x14ac:dyDescent="0.25">
      <c r="B65" s="17" t="s">
        <v>70</v>
      </c>
      <c r="C65" s="30">
        <v>40</v>
      </c>
      <c r="D65" s="41">
        <f t="shared" ref="D65:D70" si="3">C65*0.125</f>
        <v>5</v>
      </c>
    </row>
    <row r="66" spans="2:8" s="5" customFormat="1" ht="30.75" customHeight="1" x14ac:dyDescent="0.25">
      <c r="B66" s="17" t="s">
        <v>70</v>
      </c>
      <c r="C66" s="30">
        <v>50</v>
      </c>
      <c r="D66" s="41">
        <f t="shared" si="3"/>
        <v>6.25</v>
      </c>
    </row>
    <row r="67" spans="2:8" s="5" customFormat="1" ht="30.75" customHeight="1" x14ac:dyDescent="0.25">
      <c r="B67" s="17" t="s">
        <v>70</v>
      </c>
      <c r="C67" s="30">
        <v>100</v>
      </c>
      <c r="D67" s="41">
        <f t="shared" si="3"/>
        <v>12.5</v>
      </c>
    </row>
    <row r="68" spans="2:8" s="5" customFormat="1" ht="20.100000000000001" customHeight="1" x14ac:dyDescent="0.25">
      <c r="B68" s="17" t="s">
        <v>25</v>
      </c>
      <c r="C68" s="30">
        <v>94</v>
      </c>
      <c r="D68" s="41">
        <f t="shared" si="3"/>
        <v>11.75</v>
      </c>
    </row>
    <row r="69" spans="2:8" s="5" customFormat="1" ht="20.100000000000001" customHeight="1" x14ac:dyDescent="0.25">
      <c r="B69" s="17" t="s">
        <v>25</v>
      </c>
      <c r="C69" s="30">
        <v>94</v>
      </c>
      <c r="D69" s="41">
        <f t="shared" si="3"/>
        <v>11.75</v>
      </c>
    </row>
    <row r="70" spans="2:8" s="5" customFormat="1" ht="30.75" customHeight="1" x14ac:dyDescent="0.25">
      <c r="B70" s="17" t="s">
        <v>25</v>
      </c>
      <c r="C70" s="30">
        <v>75</v>
      </c>
      <c r="D70" s="41">
        <f t="shared" si="3"/>
        <v>9.375</v>
      </c>
    </row>
    <row r="71" spans="2:8" s="5" customFormat="1" ht="20.100000000000001" customHeight="1" x14ac:dyDescent="0.25">
      <c r="B71" s="17" t="s">
        <v>71</v>
      </c>
      <c r="C71" s="30" t="s">
        <v>16</v>
      </c>
      <c r="D71" s="41">
        <v>60</v>
      </c>
    </row>
    <row r="72" spans="2:8" s="5" customFormat="1" ht="20.100000000000001" customHeight="1" x14ac:dyDescent="0.25">
      <c r="B72" s="17" t="s">
        <v>72</v>
      </c>
      <c r="C72" s="30">
        <v>80</v>
      </c>
      <c r="D72" s="41">
        <f>C72*0.15</f>
        <v>12</v>
      </c>
    </row>
    <row r="73" spans="2:8" s="5" customFormat="1" ht="20.100000000000001" customHeight="1" x14ac:dyDescent="0.25">
      <c r="B73" s="17" t="s">
        <v>73</v>
      </c>
      <c r="C73" s="30" t="s">
        <v>17</v>
      </c>
      <c r="D73" s="41">
        <v>75</v>
      </c>
    </row>
    <row r="74" spans="2:8" s="5" customFormat="1" ht="20.100000000000001" customHeight="1" x14ac:dyDescent="0.25">
      <c r="B74" s="17" t="s">
        <v>26</v>
      </c>
      <c r="C74" s="30">
        <v>55</v>
      </c>
      <c r="D74" s="41">
        <f>C74*0.15</f>
        <v>8.25</v>
      </c>
    </row>
    <row r="75" spans="2:8" s="5" customFormat="1" ht="20.100000000000001" customHeight="1" x14ac:dyDescent="0.25">
      <c r="B75" s="17" t="s">
        <v>74</v>
      </c>
      <c r="C75" s="30">
        <v>61</v>
      </c>
      <c r="D75" s="41">
        <f>C75*0.15</f>
        <v>9.15</v>
      </c>
    </row>
    <row r="76" spans="2:8" s="5" customFormat="1" ht="20.100000000000001" customHeight="1" x14ac:dyDescent="0.25">
      <c r="B76" s="17" t="s">
        <v>74</v>
      </c>
      <c r="C76" s="30">
        <v>100</v>
      </c>
      <c r="D76" s="41">
        <f>C76*0.15</f>
        <v>15</v>
      </c>
    </row>
    <row r="77" spans="2:8" s="5" customFormat="1" ht="20.100000000000001" customHeight="1" x14ac:dyDescent="0.25">
      <c r="B77" s="17" t="s">
        <v>74</v>
      </c>
      <c r="C77" s="30">
        <v>100</v>
      </c>
      <c r="D77" s="41">
        <f>C77*0.15</f>
        <v>15</v>
      </c>
    </row>
    <row r="78" spans="2:8" s="5" customFormat="1" ht="33.75" customHeight="1" x14ac:dyDescent="0.25">
      <c r="B78" s="17" t="s">
        <v>74</v>
      </c>
      <c r="C78" s="30" t="s">
        <v>19</v>
      </c>
      <c r="D78" s="41">
        <v>150</v>
      </c>
    </row>
    <row r="79" spans="2:8" s="7" customFormat="1" ht="20.100000000000001" customHeight="1" x14ac:dyDescent="0.25">
      <c r="B79" s="17" t="s">
        <v>27</v>
      </c>
      <c r="C79" s="30">
        <v>40</v>
      </c>
      <c r="D79" s="41">
        <f>C79*0.175*4</f>
        <v>28</v>
      </c>
      <c r="H79" s="6"/>
    </row>
    <row r="80" spans="2:8" s="7" customFormat="1" ht="20.100000000000001" customHeight="1" x14ac:dyDescent="0.25">
      <c r="B80" s="17" t="s">
        <v>27</v>
      </c>
      <c r="C80" s="30">
        <v>98</v>
      </c>
      <c r="D80" s="41">
        <f t="shared" ref="D80:D85" si="4">C80*0.175</f>
        <v>17.149999999999999</v>
      </c>
      <c r="H80" s="6"/>
    </row>
    <row r="81" spans="2:8" s="7" customFormat="1" ht="20.100000000000001" customHeight="1" x14ac:dyDescent="0.25">
      <c r="B81" s="17" t="s">
        <v>27</v>
      </c>
      <c r="C81" s="30">
        <v>94</v>
      </c>
      <c r="D81" s="41">
        <f t="shared" si="4"/>
        <v>16.45</v>
      </c>
      <c r="H81" s="6"/>
    </row>
    <row r="82" spans="2:8" s="7" customFormat="1" ht="20.100000000000001" customHeight="1" x14ac:dyDescent="0.25">
      <c r="B82" s="17" t="s">
        <v>27</v>
      </c>
      <c r="C82" s="30">
        <v>188</v>
      </c>
      <c r="D82" s="41">
        <f t="shared" si="4"/>
        <v>32.9</v>
      </c>
      <c r="H82" s="6"/>
    </row>
    <row r="83" spans="2:8" s="5" customFormat="1" ht="20.100000000000001" customHeight="1" x14ac:dyDescent="0.25">
      <c r="B83" s="17" t="s">
        <v>28</v>
      </c>
      <c r="C83" s="30">
        <v>94</v>
      </c>
      <c r="D83" s="41">
        <f>C83*0.2</f>
        <v>18.8</v>
      </c>
    </row>
    <row r="84" spans="2:8" s="5" customFormat="1" ht="28.5" customHeight="1" x14ac:dyDescent="0.25">
      <c r="B84" s="17" t="s">
        <v>75</v>
      </c>
      <c r="C84" s="30">
        <v>60</v>
      </c>
      <c r="D84" s="41">
        <f t="shared" si="4"/>
        <v>10.5</v>
      </c>
    </row>
    <row r="85" spans="2:8" s="5" customFormat="1" ht="20.100000000000001" customHeight="1" x14ac:dyDescent="0.25">
      <c r="B85" s="17" t="s">
        <v>75</v>
      </c>
      <c r="C85" s="30">
        <v>100</v>
      </c>
      <c r="D85" s="41">
        <f t="shared" si="4"/>
        <v>17.5</v>
      </c>
    </row>
    <row r="86" spans="2:8" s="5" customFormat="1" ht="20.100000000000001" customHeight="1" x14ac:dyDescent="0.25">
      <c r="B86" s="17" t="s">
        <v>76</v>
      </c>
      <c r="C86" s="30">
        <v>68</v>
      </c>
      <c r="D86" s="41">
        <f>C86*0.175</f>
        <v>11.899999999999999</v>
      </c>
    </row>
    <row r="87" spans="2:8" s="5" customFormat="1" ht="20.100000000000001" customHeight="1" x14ac:dyDescent="0.25">
      <c r="B87" s="17" t="s">
        <v>77</v>
      </c>
      <c r="C87" s="30" t="s">
        <v>17</v>
      </c>
      <c r="D87" s="41">
        <v>87.5</v>
      </c>
    </row>
    <row r="88" spans="2:8" s="5" customFormat="1" ht="33" customHeight="1" x14ac:dyDescent="0.25">
      <c r="B88" s="17" t="s">
        <v>78</v>
      </c>
      <c r="C88" s="30">
        <v>60</v>
      </c>
      <c r="D88" s="41">
        <f>C88*0.175</f>
        <v>10.5</v>
      </c>
    </row>
    <row r="89" spans="2:8" s="5" customFormat="1" ht="33" customHeight="1" x14ac:dyDescent="0.25">
      <c r="B89" s="17" t="s">
        <v>78</v>
      </c>
      <c r="C89" s="30">
        <v>75</v>
      </c>
      <c r="D89" s="41">
        <f>C89*0.175</f>
        <v>13.125</v>
      </c>
    </row>
    <row r="90" spans="2:8" s="5" customFormat="1" ht="33" customHeight="1" x14ac:dyDescent="0.25">
      <c r="B90" s="17" t="s">
        <v>78</v>
      </c>
      <c r="C90" s="30" t="s">
        <v>15</v>
      </c>
      <c r="D90" s="41">
        <v>35</v>
      </c>
    </row>
    <row r="91" spans="2:8" s="5" customFormat="1" ht="20.100000000000001" customHeight="1" x14ac:dyDescent="0.25">
      <c r="B91" s="17" t="s">
        <v>79</v>
      </c>
      <c r="C91" s="30">
        <v>79</v>
      </c>
      <c r="D91" s="41">
        <v>15.8</v>
      </c>
    </row>
    <row r="92" spans="2:8" s="5" customFormat="1" ht="20.100000000000001" customHeight="1" x14ac:dyDescent="0.25">
      <c r="B92" s="17" t="s">
        <v>80</v>
      </c>
      <c r="C92" s="30" t="s">
        <v>14</v>
      </c>
      <c r="D92" s="41">
        <v>60</v>
      </c>
    </row>
    <row r="93" spans="2:8" s="5" customFormat="1" ht="33" customHeight="1" x14ac:dyDescent="0.25">
      <c r="B93" s="17" t="s">
        <v>81</v>
      </c>
      <c r="C93" s="30">
        <v>40</v>
      </c>
      <c r="D93" s="41">
        <v>8</v>
      </c>
    </row>
    <row r="94" spans="2:8" s="5" customFormat="1" ht="36" customHeight="1" x14ac:dyDescent="0.25">
      <c r="B94" s="17" t="s">
        <v>82</v>
      </c>
      <c r="C94" s="30">
        <v>100</v>
      </c>
      <c r="D94" s="41">
        <v>30</v>
      </c>
    </row>
    <row r="95" spans="2:8" s="5" customFormat="1" ht="28.5" customHeight="1" x14ac:dyDescent="0.25">
      <c r="B95" s="17" t="s">
        <v>82</v>
      </c>
      <c r="C95" s="30">
        <v>75</v>
      </c>
      <c r="D95" s="41">
        <f>C95*0.3</f>
        <v>22.5</v>
      </c>
    </row>
    <row r="96" spans="2:8" s="5" customFormat="1" ht="28.5" customHeight="1" x14ac:dyDescent="0.25">
      <c r="B96" s="17" t="s">
        <v>83</v>
      </c>
      <c r="C96" s="30">
        <v>200</v>
      </c>
      <c r="D96" s="41">
        <f>C96*0.3</f>
        <v>60</v>
      </c>
    </row>
    <row r="97" spans="2:8" s="5" customFormat="1" ht="20.100000000000001" customHeight="1" x14ac:dyDescent="0.25">
      <c r="B97" s="17" t="s">
        <v>83</v>
      </c>
      <c r="C97" s="30" t="s">
        <v>36</v>
      </c>
      <c r="D97" s="41">
        <v>360</v>
      </c>
    </row>
    <row r="98" spans="2:8" s="5" customFormat="1" ht="30" customHeight="1" x14ac:dyDescent="0.25">
      <c r="B98" s="17" t="s">
        <v>84</v>
      </c>
      <c r="C98" s="30">
        <v>40</v>
      </c>
      <c r="D98" s="41">
        <f>C98*0.3</f>
        <v>12</v>
      </c>
    </row>
    <row r="99" spans="2:8" s="5" customFormat="1" ht="20.100000000000001" customHeight="1" x14ac:dyDescent="0.25">
      <c r="B99" s="17" t="s">
        <v>85</v>
      </c>
      <c r="C99" s="30">
        <v>100</v>
      </c>
      <c r="D99" s="41">
        <v>40</v>
      </c>
    </row>
    <row r="100" spans="2:8" s="5" customFormat="1" ht="20.100000000000001" customHeight="1" x14ac:dyDescent="0.25">
      <c r="B100" s="17" t="s">
        <v>86</v>
      </c>
      <c r="C100" s="30">
        <v>100</v>
      </c>
      <c r="D100" s="41">
        <v>40</v>
      </c>
    </row>
    <row r="101" spans="2:8" s="5" customFormat="1" ht="20.100000000000001" customHeight="1" x14ac:dyDescent="0.25">
      <c r="B101" s="17" t="s">
        <v>29</v>
      </c>
      <c r="C101" s="30">
        <v>94</v>
      </c>
      <c r="D101" s="41">
        <f>C101*0.4</f>
        <v>37.6</v>
      </c>
    </row>
    <row r="102" spans="2:8" s="5" customFormat="1" ht="20.100000000000001" customHeight="1" x14ac:dyDescent="0.25">
      <c r="B102" s="17" t="s">
        <v>34</v>
      </c>
      <c r="C102" s="30">
        <v>46</v>
      </c>
      <c r="D102" s="41">
        <f>C102*0.45</f>
        <v>20.7</v>
      </c>
    </row>
    <row r="103" spans="2:8" s="5" customFormat="1" ht="27" customHeight="1" x14ac:dyDescent="0.25">
      <c r="B103" s="17" t="s">
        <v>87</v>
      </c>
      <c r="C103" s="30">
        <v>40</v>
      </c>
      <c r="D103" s="41">
        <f>C103*0.4</f>
        <v>16</v>
      </c>
    </row>
    <row r="104" spans="2:8" s="5" customFormat="1" ht="27" customHeight="1" x14ac:dyDescent="0.25">
      <c r="B104" s="17" t="s">
        <v>88</v>
      </c>
      <c r="C104" s="30">
        <v>40</v>
      </c>
      <c r="D104" s="41">
        <f>C104*0.45</f>
        <v>18</v>
      </c>
    </row>
    <row r="105" spans="2:8" s="5" customFormat="1" ht="43.5" customHeight="1" x14ac:dyDescent="0.25">
      <c r="B105" s="17" t="s">
        <v>88</v>
      </c>
      <c r="C105" s="30" t="s">
        <v>42</v>
      </c>
      <c r="D105" s="41">
        <v>495</v>
      </c>
    </row>
    <row r="106" spans="2:8" s="5" customFormat="1" ht="20.100000000000001" customHeight="1" x14ac:dyDescent="0.25">
      <c r="B106" s="17" t="s">
        <v>89</v>
      </c>
      <c r="C106" s="30" t="s">
        <v>14</v>
      </c>
      <c r="D106" s="41">
        <v>300</v>
      </c>
    </row>
    <row r="107" spans="2:8" s="5" customFormat="1" ht="20.100000000000001" customHeight="1" x14ac:dyDescent="0.25">
      <c r="B107" s="25" t="s">
        <v>90</v>
      </c>
      <c r="C107" s="37">
        <v>94</v>
      </c>
      <c r="D107" s="48">
        <v>9.4</v>
      </c>
      <c r="H107" s="4"/>
    </row>
    <row r="108" spans="2:8" s="5" customFormat="1" ht="20.100000000000001" customHeight="1" x14ac:dyDescent="0.25">
      <c r="B108" s="25" t="s">
        <v>90</v>
      </c>
      <c r="C108" s="37">
        <v>94</v>
      </c>
      <c r="D108" s="48">
        <v>9.4</v>
      </c>
      <c r="H108" s="4"/>
    </row>
    <row r="109" spans="2:8" s="5" customFormat="1" ht="23.25" customHeight="1" x14ac:dyDescent="0.25">
      <c r="B109" s="20" t="s">
        <v>91</v>
      </c>
      <c r="C109" s="33">
        <v>94</v>
      </c>
      <c r="D109" s="44">
        <f>C109*0.1</f>
        <v>9.4</v>
      </c>
    </row>
    <row r="110" spans="2:8" s="5" customFormat="1" ht="20.100000000000001" customHeight="1" x14ac:dyDescent="0.25">
      <c r="B110" s="20" t="s">
        <v>8</v>
      </c>
      <c r="C110" s="33">
        <v>32</v>
      </c>
      <c r="D110" s="44">
        <f>C110*0.3</f>
        <v>9.6</v>
      </c>
    </row>
    <row r="111" spans="2:8" s="5" customFormat="1" ht="20.100000000000001" customHeight="1" x14ac:dyDescent="0.25">
      <c r="B111" s="20" t="s">
        <v>8</v>
      </c>
      <c r="C111" s="33">
        <v>94</v>
      </c>
      <c r="D111" s="44">
        <f>C111*0.3</f>
        <v>28.2</v>
      </c>
    </row>
    <row r="112" spans="2:8" s="5" customFormat="1" ht="20.100000000000001" customHeight="1" x14ac:dyDescent="0.25">
      <c r="B112" s="20" t="s">
        <v>7</v>
      </c>
      <c r="C112" s="33">
        <v>94</v>
      </c>
      <c r="D112" s="44">
        <f>C112*0.3</f>
        <v>28.2</v>
      </c>
    </row>
    <row r="113" spans="2:4" s="5" customFormat="1" ht="30" customHeight="1" x14ac:dyDescent="0.25">
      <c r="B113" s="20" t="s">
        <v>6</v>
      </c>
      <c r="C113" s="33">
        <v>94</v>
      </c>
      <c r="D113" s="44">
        <f>C113*0.3</f>
        <v>28.2</v>
      </c>
    </row>
    <row r="114" spans="2:4" s="5" customFormat="1" ht="20.100000000000001" customHeight="1" x14ac:dyDescent="0.25">
      <c r="B114" s="20" t="s">
        <v>12</v>
      </c>
      <c r="C114" s="33">
        <v>94</v>
      </c>
      <c r="D114" s="44">
        <f>C114*0.5</f>
        <v>47</v>
      </c>
    </row>
    <row r="115" spans="2:4" s="5" customFormat="1" ht="28.5" customHeight="1" x14ac:dyDescent="0.25">
      <c r="B115" s="20" t="s">
        <v>4</v>
      </c>
      <c r="C115" s="33">
        <v>23</v>
      </c>
      <c r="D115" s="44">
        <f>C115*0.5</f>
        <v>11.5</v>
      </c>
    </row>
    <row r="116" spans="2:4" s="5" customFormat="1" ht="32.25" customHeight="1" x14ac:dyDescent="0.25">
      <c r="B116" s="17" t="s">
        <v>92</v>
      </c>
      <c r="C116" s="30" t="s">
        <v>19</v>
      </c>
      <c r="D116" s="41">
        <v>700</v>
      </c>
    </row>
    <row r="117" spans="2:4" s="5" customFormat="1" ht="21" customHeight="1" x14ac:dyDescent="0.25">
      <c r="B117" s="20" t="s">
        <v>93</v>
      </c>
      <c r="C117" s="33" t="s">
        <v>19</v>
      </c>
      <c r="D117" s="33" t="s">
        <v>99</v>
      </c>
    </row>
    <row r="118" spans="2:4" s="5" customFormat="1" ht="21" customHeight="1" x14ac:dyDescent="0.25">
      <c r="B118" s="20" t="s">
        <v>94</v>
      </c>
      <c r="C118" s="33" t="s">
        <v>36</v>
      </c>
      <c r="D118" s="33" t="s">
        <v>100</v>
      </c>
    </row>
    <row r="119" spans="2:4" s="5" customFormat="1" ht="30.75" customHeight="1" x14ac:dyDescent="0.25">
      <c r="B119" s="20" t="s">
        <v>95</v>
      </c>
      <c r="C119" s="33">
        <v>20</v>
      </c>
      <c r="D119" s="44">
        <f>C119*0.6</f>
        <v>12</v>
      </c>
    </row>
    <row r="120" spans="2:4" s="5" customFormat="1" ht="21" customHeight="1" x14ac:dyDescent="0.25">
      <c r="B120" s="20" t="s">
        <v>96</v>
      </c>
      <c r="C120" s="33">
        <v>100</v>
      </c>
      <c r="D120" s="44">
        <f t="shared" ref="D120:D125" si="5">C120*0.65</f>
        <v>65</v>
      </c>
    </row>
    <row r="121" spans="2:4" s="5" customFormat="1" ht="21" customHeight="1" x14ac:dyDescent="0.25">
      <c r="B121" s="20" t="s">
        <v>96</v>
      </c>
      <c r="C121" s="33">
        <v>100</v>
      </c>
      <c r="D121" s="44">
        <f t="shared" si="5"/>
        <v>65</v>
      </c>
    </row>
    <row r="122" spans="2:4" s="5" customFormat="1" ht="21" customHeight="1" x14ac:dyDescent="0.25">
      <c r="B122" s="20" t="s">
        <v>96</v>
      </c>
      <c r="C122" s="33">
        <v>100</v>
      </c>
      <c r="D122" s="44">
        <f t="shared" si="5"/>
        <v>65</v>
      </c>
    </row>
    <row r="123" spans="2:4" s="5" customFormat="1" ht="21" customHeight="1" x14ac:dyDescent="0.25">
      <c r="B123" s="20" t="s">
        <v>96</v>
      </c>
      <c r="C123" s="33">
        <v>100</v>
      </c>
      <c r="D123" s="44">
        <f t="shared" si="5"/>
        <v>65</v>
      </c>
    </row>
    <row r="124" spans="2:4" s="5" customFormat="1" ht="21" customHeight="1" x14ac:dyDescent="0.25">
      <c r="B124" s="20" t="s">
        <v>96</v>
      </c>
      <c r="C124" s="33">
        <v>100</v>
      </c>
      <c r="D124" s="44">
        <f t="shared" si="5"/>
        <v>65</v>
      </c>
    </row>
    <row r="125" spans="2:4" s="5" customFormat="1" ht="21" customHeight="1" x14ac:dyDescent="0.25">
      <c r="B125" s="20" t="s">
        <v>96</v>
      </c>
      <c r="C125" s="33">
        <v>100</v>
      </c>
      <c r="D125" s="44">
        <f t="shared" si="5"/>
        <v>65</v>
      </c>
    </row>
    <row r="126" spans="2:4" s="5" customFormat="1" ht="21" customHeight="1" x14ac:dyDescent="0.25">
      <c r="B126" s="20" t="s">
        <v>96</v>
      </c>
      <c r="C126" s="33">
        <v>100</v>
      </c>
      <c r="D126" s="44">
        <f>C126*0.65</f>
        <v>65</v>
      </c>
    </row>
    <row r="127" spans="2:4" s="5" customFormat="1" ht="21" customHeight="1" x14ac:dyDescent="0.25">
      <c r="B127" s="20" t="s">
        <v>96</v>
      </c>
      <c r="C127" s="33" t="s">
        <v>36</v>
      </c>
      <c r="D127" s="33" t="s">
        <v>101</v>
      </c>
    </row>
    <row r="128" spans="2:4" s="5" customFormat="1" ht="21" customHeight="1" x14ac:dyDescent="0.25">
      <c r="B128" s="20" t="s">
        <v>97</v>
      </c>
      <c r="C128" s="33">
        <v>100</v>
      </c>
      <c r="D128" s="44">
        <f t="shared" ref="D128:D134" si="6">C128*0.8</f>
        <v>80</v>
      </c>
    </row>
    <row r="129" spans="2:4" s="5" customFormat="1" ht="21" customHeight="1" x14ac:dyDescent="0.25">
      <c r="B129" s="20" t="s">
        <v>97</v>
      </c>
      <c r="C129" s="33">
        <v>100</v>
      </c>
      <c r="D129" s="44">
        <f t="shared" si="6"/>
        <v>80</v>
      </c>
    </row>
    <row r="130" spans="2:4" s="5" customFormat="1" ht="21" customHeight="1" x14ac:dyDescent="0.25">
      <c r="B130" s="20" t="s">
        <v>97</v>
      </c>
      <c r="C130" s="33">
        <v>100</v>
      </c>
      <c r="D130" s="44">
        <f t="shared" si="6"/>
        <v>80</v>
      </c>
    </row>
    <row r="131" spans="2:4" s="5" customFormat="1" ht="21" customHeight="1" x14ac:dyDescent="0.25">
      <c r="B131" s="20" t="s">
        <v>97</v>
      </c>
      <c r="C131" s="33">
        <v>100</v>
      </c>
      <c r="D131" s="44">
        <f t="shared" si="6"/>
        <v>80</v>
      </c>
    </row>
    <row r="132" spans="2:4" s="5" customFormat="1" ht="21" customHeight="1" x14ac:dyDescent="0.25">
      <c r="B132" s="20" t="s">
        <v>97</v>
      </c>
      <c r="C132" s="33">
        <v>100</v>
      </c>
      <c r="D132" s="44">
        <f t="shared" si="6"/>
        <v>80</v>
      </c>
    </row>
    <row r="133" spans="2:4" s="5" customFormat="1" ht="21" customHeight="1" x14ac:dyDescent="0.25">
      <c r="B133" s="20" t="s">
        <v>97</v>
      </c>
      <c r="C133" s="33">
        <v>100</v>
      </c>
      <c r="D133" s="44">
        <f t="shared" si="6"/>
        <v>80</v>
      </c>
    </row>
    <row r="134" spans="2:4" s="5" customFormat="1" ht="21" customHeight="1" x14ac:dyDescent="0.25">
      <c r="B134" s="20" t="s">
        <v>97</v>
      </c>
      <c r="C134" s="33">
        <v>100</v>
      </c>
      <c r="D134" s="44">
        <f t="shared" si="6"/>
        <v>80</v>
      </c>
    </row>
    <row r="135" spans="2:4" s="5" customFormat="1" ht="21" customHeight="1" x14ac:dyDescent="0.25">
      <c r="B135" s="20" t="s">
        <v>97</v>
      </c>
      <c r="C135" s="33">
        <v>200</v>
      </c>
      <c r="D135" s="44">
        <f>C135*0.8</f>
        <v>160</v>
      </c>
    </row>
    <row r="136" spans="2:4" s="5" customFormat="1" ht="47.25" customHeight="1" x14ac:dyDescent="0.25">
      <c r="B136" s="15" t="s">
        <v>102</v>
      </c>
      <c r="C136" s="38">
        <v>701.9</v>
      </c>
      <c r="D136" s="44">
        <f>C136</f>
        <v>701.9</v>
      </c>
    </row>
    <row r="137" spans="2:4" s="5" customFormat="1" ht="48" customHeight="1" x14ac:dyDescent="0.25">
      <c r="B137" s="15" t="s">
        <v>103</v>
      </c>
      <c r="C137" s="33">
        <v>2039.5</v>
      </c>
      <c r="D137" s="44">
        <f>C137</f>
        <v>2039.5</v>
      </c>
    </row>
    <row r="138" spans="2:4" s="5" customFormat="1" ht="48" customHeight="1" x14ac:dyDescent="0.25">
      <c r="B138" s="15" t="s">
        <v>104</v>
      </c>
      <c r="C138" s="33">
        <v>732</v>
      </c>
      <c r="D138" s="44">
        <f>C138</f>
        <v>732</v>
      </c>
    </row>
    <row r="139" spans="2:4" s="5" customFormat="1" ht="49.5" customHeight="1" x14ac:dyDescent="0.25">
      <c r="B139" s="15" t="s">
        <v>105</v>
      </c>
      <c r="C139" s="33">
        <v>810.9</v>
      </c>
      <c r="D139" s="44">
        <f>C139</f>
        <v>810.9</v>
      </c>
    </row>
    <row r="140" spans="2:4" s="5" customFormat="1" ht="49.5" customHeight="1" x14ac:dyDescent="0.25">
      <c r="B140" s="15" t="s">
        <v>106</v>
      </c>
      <c r="C140" s="33">
        <v>1388.2</v>
      </c>
      <c r="D140" s="44">
        <f>C140</f>
        <v>1388.2</v>
      </c>
    </row>
    <row r="141" spans="2:4" s="5" customFormat="1" ht="36" customHeight="1" x14ac:dyDescent="0.25">
      <c r="B141" s="15" t="s">
        <v>21</v>
      </c>
      <c r="C141" s="33">
        <v>1000</v>
      </c>
      <c r="D141" s="44" t="s">
        <v>20</v>
      </c>
    </row>
    <row r="142" spans="2:4" s="5" customFormat="1" ht="32.25" customHeight="1" x14ac:dyDescent="0.25">
      <c r="B142" s="15" t="s">
        <v>35</v>
      </c>
      <c r="C142" s="33">
        <v>900</v>
      </c>
      <c r="D142" s="44" t="s">
        <v>20</v>
      </c>
    </row>
    <row r="143" spans="2:4" s="5" customFormat="1" ht="32.25" customHeight="1" x14ac:dyDescent="0.25">
      <c r="B143" s="15" t="s">
        <v>32</v>
      </c>
      <c r="C143" s="33">
        <v>216</v>
      </c>
      <c r="D143" s="44" t="s">
        <v>43</v>
      </c>
    </row>
    <row r="144" spans="2:4" s="5" customFormat="1" ht="33" customHeight="1" x14ac:dyDescent="0.25">
      <c r="B144" s="15" t="s">
        <v>38</v>
      </c>
      <c r="C144" s="33">
        <v>2</v>
      </c>
      <c r="D144" s="44" t="s">
        <v>37</v>
      </c>
    </row>
    <row r="145" spans="1:163" ht="33" customHeight="1" x14ac:dyDescent="0.25">
      <c r="A145" s="5"/>
      <c r="B145" s="15" t="s">
        <v>38</v>
      </c>
      <c r="C145" s="33">
        <v>30</v>
      </c>
      <c r="D145" s="44" t="s">
        <v>37</v>
      </c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</row>
    <row r="146" spans="1:163" ht="20.100000000000001" customHeight="1" x14ac:dyDescent="0.25">
      <c r="B146" s="13"/>
      <c r="C146" s="12"/>
      <c r="D146" s="12"/>
    </row>
    <row r="147" spans="1:163" ht="20.100000000000001" customHeight="1" x14ac:dyDescent="0.25">
      <c r="B147" s="13"/>
      <c r="C147" s="12"/>
      <c r="D147" s="12"/>
    </row>
    <row r="148" spans="1:163" x14ac:dyDescent="0.25">
      <c r="B148" s="13"/>
      <c r="C148" s="12"/>
      <c r="D148" s="12"/>
    </row>
    <row r="149" spans="1:163" x14ac:dyDescent="0.25">
      <c r="B149" s="9"/>
      <c r="C149" s="8"/>
      <c r="D149" s="8"/>
    </row>
    <row r="394" spans="2:2" x14ac:dyDescent="0.25">
      <c r="B394" s="10"/>
    </row>
  </sheetData>
  <sheetProtection selectLockedCells="1" selectUnlockedCells="1"/>
  <autoFilter ref="B1:D150"/>
  <pageMargins left="0.23622047244094488" right="0.74803149606299213" top="0.98425196850393704" bottom="0.98425196850393704" header="0.51181102362204722" footer="0.51181102362204722"/>
  <pageSetup paperSize="9" scale="10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10</vt:i4>
      </vt:variant>
    </vt:vector>
  </HeadingPairs>
  <TitlesOfParts>
    <vt:vector size="11" baseType="lpstr">
      <vt:lpstr>МТД</vt:lpstr>
      <vt:lpstr>Excel_BuiltIn__FilterDatabase_1_1 1</vt:lpstr>
      <vt:lpstr>Excel_BuiltIn__FilterDatabase_1_1_1 1</vt:lpstr>
      <vt:lpstr>Excel_BuiltIn__FilterDatabase_1_1_1_1 1</vt:lpstr>
      <vt:lpstr>Excel_BuiltIn__FilterDatabase_1_1_1_1_1_1 1</vt:lpstr>
      <vt:lpstr>Excel_BuiltIn__FilterDatabase_1_1_1_1_1_1_1_1 1</vt:lpstr>
      <vt:lpstr>Excel_BuiltIn__FilterDatabase_1_1_1_1_1_1_1_1_1 1</vt:lpstr>
      <vt:lpstr>Excel_BuiltIn__FilterDatabase_1_3 1</vt:lpstr>
      <vt:lpstr>Excel_BuiltIn__FilterDatabase_1_5 1</vt:lpstr>
      <vt:lpstr>Excel_BuiltIn__FilterDatabase_1_6 1</vt:lpstr>
      <vt:lpstr>Excel_BuiltIn__FilterDatabase_1_7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Шикунова Татьяна Николаевна</dc:creator>
  <cp:lastModifiedBy>1</cp:lastModifiedBy>
  <cp:lastPrinted>2023-07-10T04:44:35Z</cp:lastPrinted>
  <dcterms:created xsi:type="dcterms:W3CDTF">2015-10-15T07:24:08Z</dcterms:created>
  <dcterms:modified xsi:type="dcterms:W3CDTF">2024-04-25T08:09:34Z</dcterms:modified>
</cp:coreProperties>
</file>